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396" windowWidth="13020" windowHeight="14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<sst xmlns="http://schemas.openxmlformats.org/spreadsheetml/2006/main" count="86" uniqueCount="64">
  <si>
    <t>RAINWATER CATCHMENT</t>
  </si>
  <si>
    <t>Cathment area  = footprint of foundation for each house area</t>
  </si>
  <si>
    <t>A = 40'x 16</t>
  </si>
  <si>
    <t>C = 16' x 44'</t>
  </si>
  <si>
    <t>B = 20' x 12'</t>
  </si>
  <si>
    <t>sq. ft.</t>
  </si>
  <si>
    <t>Water Demand  Daily use averages for average number in house</t>
  </si>
  <si>
    <t>Number of Users</t>
  </si>
  <si>
    <t>Monthly average use (30 days)</t>
  </si>
  <si>
    <t xml:space="preserve">Prime drought time 3 months </t>
  </si>
  <si>
    <t xml:space="preserve">  [always have this in reserve]</t>
  </si>
  <si>
    <t>Potential Rain Harvest (per in. of rainfall)</t>
  </si>
  <si>
    <t>Sq. ft of Catchment Area =</t>
  </si>
  <si>
    <t>Total Area</t>
  </si>
  <si>
    <t xml:space="preserve">For every inch of rainfall </t>
  </si>
  <si>
    <t>For every 12 inches of rain</t>
  </si>
  <si>
    <t>efficiency factor of .75</t>
  </si>
  <si>
    <t>actual per ft of rainfall</t>
  </si>
  <si>
    <t>Actual Harvest per in of rainfall</t>
  </si>
  <si>
    <t>Average Rainfall for 10 yrs on this site</t>
  </si>
  <si>
    <t>add 10 yrs and average</t>
  </si>
  <si>
    <t xml:space="preserve">Potential Total Annual Rain Harvest </t>
  </si>
  <si>
    <t xml:space="preserve">Average Daily Use per person = </t>
  </si>
  <si>
    <t>Average total daily use of household</t>
  </si>
  <si>
    <t>Conservation usage per person</t>
  </si>
  <si>
    <t>Conservation total per day</t>
  </si>
  <si>
    <t>Annual Average Need or Use</t>
  </si>
  <si>
    <t>Conservation Usage Total</t>
  </si>
  <si>
    <t>Conservation Shortage/Surplus</t>
  </si>
  <si>
    <t xml:space="preserve">Average Shortage/surplus (-) </t>
  </si>
  <si>
    <t>Storage Required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</si>
  <si>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</si>
  <si>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</si>
  <si>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</si>
  <si>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</si>
  <si>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</si>
  <si>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</si>
  <si>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</si>
  <si>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</si>
  <si>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</si>
  <si>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</si>
  <si>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</si>
  <si>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</si>
  <si>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10 yr Aver </t>
  </si>
  <si>
    <t>Total</t>
  </si>
  <si>
    <t>Monthly Har</t>
  </si>
  <si>
    <t xml:space="preserve">   ActualRainfall Harvest </t>
  </si>
  <si>
    <t>x.75</t>
  </si>
  <si>
    <t>Assumed start storage volume</t>
  </si>
  <si>
    <t>Start</t>
  </si>
  <si>
    <t>MODEL</t>
  </si>
  <si>
    <t>Aver Use Cons</t>
  </si>
  <si>
    <t>In Storage/End Mo.</t>
  </si>
  <si>
    <t>Pink #s can be user changed for what if read out</t>
  </si>
  <si>
    <t>each roof catchment area.</t>
  </si>
  <si>
    <t>epoxy liners and caps all plumbed to one pump with roof washers on each tank from</t>
  </si>
  <si>
    <t>YEAR #1</t>
  </si>
  <si>
    <t>Filtration is silt and carbon and crypto for whole house.</t>
  </si>
  <si>
    <t>YEAR #2</t>
  </si>
  <si>
    <t>Recommend 8 x  2000 gallon capacity concrete tanks in or above ground with food grade</t>
  </si>
  <si>
    <t>Fire</t>
  </si>
  <si>
    <t>Rainfall per mo</t>
  </si>
  <si>
    <t>Gallons per cu. ft of rainfall</t>
  </si>
  <si>
    <t>Danz Model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</si>
</sst>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  <numFmt numFmtId="169" formatCode="0.0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Times"/>
      <family val="0"/>
    </font>
    <font>
      <sz val="9"/>
      <color indexed="17"/>
      <name val="Times"/>
      <family val="0"/>
    </font>
    <font>
      <sz val="9"/>
      <color indexed="10"/>
      <name val="Times"/>
      <family val="0"/>
    </font>
    <font>
      <b/>
      <sz val="9"/>
      <color indexed="14"/>
      <name val="Times"/>
      <family val="0"/>
    </font>
    <font>
      <b/>
      <sz val="9"/>
      <name val="Times"/>
      <family val="0"/>
    </font>
    <font>
      <b/>
      <sz val="9"/>
      <color indexed="10"/>
      <name val="Times"/>
      <family val="0"/>
    </font>
    <font>
      <sz val="14"/>
      <name val="Abadi MT Condensed Extra Bold"/>
      <family val="0"/>
    </font>
    <font>
      <sz val="9"/>
      <color indexed="18"/>
      <name val="Times"/>
      <family val="0"/>
    </font>
    <font>
      <sz val="14"/>
      <name val="Copperplate Gothic Bold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165" fontId="4" fillId="0" borderId="5" xfId="15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1" fillId="0" borderId="5" xfId="0" applyFont="1" applyBorder="1" applyAlignment="1">
      <alignment/>
    </xf>
    <xf numFmtId="1" fontId="4" fillId="0" borderId="0" xfId="0" applyNumberFormat="1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6</xdr:row>
      <xdr:rowOff>9525</xdr:rowOff>
    </xdr:from>
    <xdr:to>
      <xdr:col>5</xdr:col>
      <xdr:colOff>342900</xdr:colOff>
      <xdr:row>7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2505075" y="1019175"/>
          <a:ext cx="8096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666750</xdr:colOff>
      <xdr:row>8</xdr:row>
      <xdr:rowOff>0</xdr:rowOff>
    </xdr:from>
    <xdr:to>
      <xdr:col>5</xdr:col>
      <xdr:colOff>123825</xdr:colOff>
      <xdr:row>10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800350" y="1333500"/>
          <a:ext cx="295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104775</xdr:colOff>
      <xdr:row>10</xdr:row>
      <xdr:rowOff>9525</xdr:rowOff>
    </xdr:from>
    <xdr:to>
      <xdr:col>5</xdr:col>
      <xdr:colOff>485775</xdr:colOff>
      <xdr:row>12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238375" y="1666875"/>
          <a:ext cx="12192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228600</xdr:colOff>
      <xdr:row>11</xdr:row>
      <xdr:rowOff>152400</xdr:rowOff>
    </xdr:from>
    <xdr:to>
      <xdr:col>7</xdr:col>
      <xdr:colOff>0</xdr:colOff>
      <xdr:row>12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3686175" y="1971675"/>
          <a:ext cx="609600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733425</xdr:colOff>
      <xdr:row>6</xdr:row>
      <xdr:rowOff>76200</xdr:rowOff>
    </xdr:from>
    <xdr:to>
      <xdr:col>5</xdr:col>
      <xdr:colOff>123825</xdr:colOff>
      <xdr:row>7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67025" y="1085850"/>
          <a:ext cx="228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A</a:t>
          </a:r>
        </a:p>
      </xdr:txBody>
    </xdr:sp>
    <xdr:clientData/>
  </xdr:twoCellAnchor>
  <xdr:twoCellAnchor>
    <xdr:from>
      <xdr:col>4</xdr:col>
      <xdr:colOff>695325</xdr:colOff>
      <xdr:row>8</xdr:row>
      <xdr:rowOff>85725</xdr:rowOff>
    </xdr:from>
    <xdr:to>
      <xdr:col>5</xdr:col>
      <xdr:colOff>104775</xdr:colOff>
      <xdr:row>9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28925" y="1419225"/>
          <a:ext cx="247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B</a:t>
          </a:r>
        </a:p>
      </xdr:txBody>
    </xdr:sp>
    <xdr:clientData/>
  </xdr:twoCellAnchor>
  <xdr:twoCellAnchor>
    <xdr:from>
      <xdr:col>4</xdr:col>
      <xdr:colOff>704850</xdr:colOff>
      <xdr:row>10</xdr:row>
      <xdr:rowOff>47625</xdr:rowOff>
    </xdr:from>
    <xdr:to>
      <xdr:col>5</xdr:col>
      <xdr:colOff>76200</xdr:colOff>
      <xdr:row>12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38450" y="1704975"/>
          <a:ext cx="2095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0"/>
  <sheetViews>
    <sheetView tabSelected="1" workbookViewId="0" topLeftCell="A1">
      <selection activeCell="I8" sqref="I8"/>
    </sheetView>
  </sheetViews>
  <sheetFormatPr defaultColWidth="11.00390625" defaultRowHeight="12"/>
  <cols>
    <col min="1" max="1" width="2.50390625" style="0" customWidth="1"/>
    <col min="2" max="2" width="3.50390625" style="0" customWidth="1"/>
    <col min="6" max="6" width="6.375" style="0" customWidth="1"/>
    <col min="8" max="8" width="13.50390625" style="0" customWidth="1"/>
  </cols>
  <sheetData>
    <row r="2" spans="2:7" ht="16.5">
      <c r="B2" s="27" t="s">
        <v>63</v>
      </c>
      <c r="F2" s="20" t="s">
        <v>0</v>
      </c>
      <c r="G2" s="20"/>
    </row>
    <row r="3" spans="2:9" ht="12.75">
      <c r="B3" s="1"/>
      <c r="C3" s="1"/>
      <c r="D3" s="1"/>
      <c r="E3" s="15" t="s">
        <v>53</v>
      </c>
      <c r="F3" s="1"/>
      <c r="G3" s="1"/>
      <c r="H3" s="1"/>
      <c r="I3" s="1"/>
    </row>
    <row r="4" spans="2:9" ht="12.75">
      <c r="B4" s="1"/>
      <c r="C4" s="1"/>
      <c r="D4" s="1"/>
      <c r="E4" s="1"/>
      <c r="F4" s="1"/>
      <c r="G4" s="1"/>
      <c r="H4" s="1"/>
      <c r="I4" s="1"/>
    </row>
    <row r="5" spans="2:9" ht="12.75">
      <c r="B5" s="1">
        <v>1</v>
      </c>
      <c r="C5" s="1" t="s">
        <v>1</v>
      </c>
      <c r="D5" s="1"/>
      <c r="E5" s="1"/>
      <c r="F5" s="1"/>
      <c r="G5" s="1"/>
      <c r="H5" s="1"/>
      <c r="I5" s="1"/>
    </row>
    <row r="6" spans="2:9" ht="12.75">
      <c r="B6" s="1"/>
      <c r="C6" s="1"/>
      <c r="D6" s="1"/>
      <c r="E6" s="1"/>
      <c r="F6" s="1"/>
      <c r="G6" s="1"/>
      <c r="H6" s="1"/>
      <c r="I6" s="1"/>
    </row>
    <row r="7" spans="2:9" ht="12.75">
      <c r="B7" s="1"/>
      <c r="C7" s="1"/>
      <c r="D7" s="1"/>
      <c r="E7" s="1"/>
      <c r="F7" s="1"/>
      <c r="G7" s="1"/>
      <c r="H7" s="1"/>
      <c r="I7" s="1"/>
    </row>
    <row r="8" spans="2:9" ht="12.75">
      <c r="B8" s="1"/>
      <c r="C8" s="1"/>
      <c r="D8" s="1" t="s">
        <v>2</v>
      </c>
      <c r="E8" s="1"/>
      <c r="F8" s="1"/>
      <c r="G8" s="15">
        <v>5000</v>
      </c>
      <c r="H8" s="1"/>
      <c r="I8" s="1"/>
    </row>
    <row r="9" spans="2:9" ht="12.75">
      <c r="B9" s="1"/>
      <c r="C9" s="1"/>
      <c r="D9" s="1"/>
      <c r="E9" s="1"/>
      <c r="F9" s="1"/>
      <c r="G9" s="16"/>
      <c r="H9" s="1"/>
      <c r="I9" s="1"/>
    </row>
    <row r="10" spans="2:9" ht="12.75">
      <c r="B10" s="1"/>
      <c r="C10" s="1"/>
      <c r="D10" s="1" t="s">
        <v>4</v>
      </c>
      <c r="E10" s="1"/>
      <c r="F10" s="1"/>
      <c r="G10" s="15"/>
      <c r="H10" s="1"/>
      <c r="I10" s="1"/>
    </row>
    <row r="11" spans="2:9" ht="12.75">
      <c r="B11" s="1"/>
      <c r="C11" s="1"/>
      <c r="D11" s="1"/>
      <c r="E11" s="1"/>
      <c r="F11" s="1"/>
      <c r="G11" s="16"/>
      <c r="H11" s="1"/>
      <c r="I11" s="1"/>
    </row>
    <row r="12" spans="2:9" ht="12.75">
      <c r="B12" s="1"/>
      <c r="C12" s="1"/>
      <c r="D12" s="1" t="s">
        <v>3</v>
      </c>
      <c r="E12" s="1"/>
      <c r="F12" s="1"/>
      <c r="G12" s="17"/>
      <c r="H12" s="1"/>
      <c r="I12" s="1"/>
    </row>
    <row r="13" spans="2:9" ht="12.75">
      <c r="B13" s="1"/>
      <c r="C13" s="1"/>
      <c r="D13" s="1" t="s">
        <v>13</v>
      </c>
      <c r="E13" s="1"/>
      <c r="F13" s="1"/>
      <c r="G13" s="1">
        <f>SUM(G8:G12)</f>
        <v>5000</v>
      </c>
      <c r="H13" s="1" t="s">
        <v>5</v>
      </c>
      <c r="I13" s="1"/>
    </row>
    <row r="14" spans="2:9" ht="12.75">
      <c r="B14" s="1"/>
      <c r="C14" s="1"/>
      <c r="D14" s="1"/>
      <c r="E14" s="1"/>
      <c r="F14" s="1"/>
      <c r="G14" s="1"/>
      <c r="H14" s="1"/>
      <c r="I14" s="1"/>
    </row>
    <row r="15" spans="2:9" ht="12.75">
      <c r="B15" s="1">
        <v>2</v>
      </c>
      <c r="C15" s="1" t="s">
        <v>6</v>
      </c>
      <c r="D15" s="1"/>
      <c r="E15" s="1"/>
      <c r="F15" s="1"/>
      <c r="G15" s="1"/>
      <c r="H15" s="1"/>
      <c r="I15" s="1"/>
    </row>
    <row r="16" spans="2:9" ht="12.75">
      <c r="B16" s="1"/>
      <c r="C16" s="1"/>
      <c r="D16" s="1" t="s">
        <v>7</v>
      </c>
      <c r="E16" s="1"/>
      <c r="F16" s="1"/>
      <c r="G16" s="15">
        <v>5</v>
      </c>
      <c r="H16" s="1"/>
      <c r="I16" s="1"/>
    </row>
    <row r="17" spans="2:9" ht="12.75">
      <c r="B17" s="1"/>
      <c r="C17" s="1"/>
      <c r="D17" s="1" t="s">
        <v>22</v>
      </c>
      <c r="E17" s="1"/>
      <c r="F17" s="1"/>
      <c r="G17" s="15">
        <v>50</v>
      </c>
      <c r="H17" s="1"/>
      <c r="I17" s="1"/>
    </row>
    <row r="18" spans="2:9" ht="12.75">
      <c r="B18" s="1"/>
      <c r="C18" s="1"/>
      <c r="D18" s="1" t="s">
        <v>23</v>
      </c>
      <c r="E18" s="1"/>
      <c r="F18" s="1"/>
      <c r="G18" s="1">
        <f>G17*G16</f>
        <v>250</v>
      </c>
      <c r="H18" s="1"/>
      <c r="I18" s="1"/>
    </row>
    <row r="19" spans="2:9" ht="12.75">
      <c r="B19" s="1"/>
      <c r="C19" s="1"/>
      <c r="D19" s="1" t="s">
        <v>24</v>
      </c>
      <c r="E19" s="1"/>
      <c r="F19" s="1"/>
      <c r="G19" s="15">
        <v>30</v>
      </c>
      <c r="H19" s="1"/>
      <c r="I19" s="1"/>
    </row>
    <row r="20" spans="2:9" ht="12.75">
      <c r="B20" s="1"/>
      <c r="C20" s="1"/>
      <c r="D20" s="1" t="s">
        <v>8</v>
      </c>
      <c r="E20" s="1"/>
      <c r="F20" s="1"/>
      <c r="G20" s="1">
        <f>SUM(G17*G16)*30</f>
        <v>7500</v>
      </c>
      <c r="H20" s="1"/>
      <c r="I20" s="1"/>
    </row>
    <row r="21" spans="2:9" ht="12.75">
      <c r="B21" s="1"/>
      <c r="C21" s="1"/>
      <c r="D21" s="1" t="s">
        <v>25</v>
      </c>
      <c r="E21" s="1"/>
      <c r="F21" s="1"/>
      <c r="G21" s="1">
        <f>G16*G19</f>
        <v>150</v>
      </c>
      <c r="H21" s="1"/>
      <c r="I21" s="1"/>
    </row>
    <row r="22" spans="2:9" ht="12.75">
      <c r="B22" s="1"/>
      <c r="C22" s="1"/>
      <c r="D22" s="1" t="s">
        <v>9</v>
      </c>
      <c r="E22" s="1"/>
      <c r="F22" s="1"/>
      <c r="G22" s="1"/>
      <c r="H22" s="1"/>
      <c r="I22" s="1"/>
    </row>
    <row r="23" spans="2:9" ht="12.75">
      <c r="B23" s="1"/>
      <c r="C23" s="1"/>
      <c r="D23" s="1" t="s">
        <v>10</v>
      </c>
      <c r="E23" s="1"/>
      <c r="F23" s="1" t="s">
        <v>60</v>
      </c>
      <c r="G23" s="1">
        <v>4000</v>
      </c>
      <c r="H23" s="1"/>
      <c r="I23" s="1"/>
    </row>
    <row r="24" spans="2:9" ht="12.75">
      <c r="B24" s="1"/>
      <c r="C24" s="1"/>
      <c r="D24" s="1"/>
      <c r="E24" s="1"/>
      <c r="F24" s="1"/>
      <c r="G24" s="1"/>
      <c r="H24" s="1"/>
      <c r="I24" s="1"/>
    </row>
    <row r="25" spans="2:9" ht="12.75">
      <c r="B25" s="1">
        <v>3</v>
      </c>
      <c r="C25" s="1" t="s">
        <v>11</v>
      </c>
      <c r="D25" s="1"/>
      <c r="E25" s="1"/>
      <c r="F25" s="1"/>
      <c r="G25" s="1"/>
      <c r="H25" s="1"/>
      <c r="I25" s="1"/>
    </row>
    <row r="26" spans="2:9" ht="12.75">
      <c r="B26" s="1"/>
      <c r="C26" s="1"/>
      <c r="D26" s="1" t="s">
        <v>12</v>
      </c>
      <c r="E26" s="1"/>
      <c r="F26" s="1"/>
      <c r="G26" s="1">
        <f>G13</f>
        <v>5000</v>
      </c>
      <c r="H26" s="1"/>
      <c r="I26" s="1"/>
    </row>
    <row r="27" spans="2:9" ht="12.75">
      <c r="B27" s="1"/>
      <c r="C27" s="1"/>
      <c r="D27" s="1" t="s">
        <v>62</v>
      </c>
      <c r="E27" s="1"/>
      <c r="F27" s="1"/>
      <c r="G27" s="1">
        <v>7.48</v>
      </c>
      <c r="H27" s="1"/>
      <c r="I27" s="1"/>
    </row>
    <row r="28" spans="2:9" ht="12.75">
      <c r="B28" s="1"/>
      <c r="C28" s="1"/>
      <c r="D28" s="1" t="s">
        <v>14</v>
      </c>
      <c r="E28" s="1"/>
      <c r="F28" s="1"/>
      <c r="G28" s="26">
        <f>SUM(G26*G27)/12</f>
        <v>3116.6666666666665</v>
      </c>
      <c r="H28" s="1"/>
      <c r="I28" s="1"/>
    </row>
    <row r="29" spans="2:9" ht="12.75">
      <c r="B29" s="1"/>
      <c r="C29" s="1"/>
      <c r="D29" s="23" t="s">
        <v>15</v>
      </c>
      <c r="E29" s="24"/>
      <c r="F29" s="24"/>
      <c r="G29" s="22">
        <f>SUM(G26*G27)</f>
        <v>37400</v>
      </c>
      <c r="H29" s="1"/>
      <c r="I29" s="1"/>
    </row>
    <row r="30" spans="2:9" ht="12.75">
      <c r="B30" s="1"/>
      <c r="C30" s="1"/>
      <c r="D30" s="1"/>
      <c r="E30" s="1"/>
      <c r="F30" s="1"/>
      <c r="G30" s="1"/>
      <c r="H30" s="1"/>
      <c r="I30" s="1"/>
    </row>
    <row r="31" spans="2:9" ht="12.75">
      <c r="B31" s="1">
        <v>4</v>
      </c>
      <c r="C31" s="1" t="s">
        <v>18</v>
      </c>
      <c r="D31" s="1"/>
      <c r="E31" s="1"/>
      <c r="F31" s="1"/>
      <c r="G31" s="1"/>
      <c r="H31" s="1"/>
      <c r="I31" s="1"/>
    </row>
    <row r="32" spans="2:9" ht="12.75">
      <c r="B32" s="1"/>
      <c r="C32" s="1"/>
      <c r="D32" s="1" t="s">
        <v>16</v>
      </c>
      <c r="E32" s="1"/>
      <c r="F32" s="1"/>
      <c r="G32" s="1">
        <f>SUM(G28*0.75)</f>
        <v>2337.5</v>
      </c>
      <c r="H32" s="1"/>
      <c r="I32" s="1"/>
    </row>
    <row r="33" spans="2:9" ht="12.75">
      <c r="B33" s="1"/>
      <c r="C33" s="1"/>
      <c r="D33" s="1" t="s">
        <v>17</v>
      </c>
      <c r="E33" s="1"/>
      <c r="F33" s="1"/>
      <c r="G33" s="1">
        <f>G29*0.75</f>
        <v>28050</v>
      </c>
      <c r="H33" s="1"/>
      <c r="I33" s="1"/>
    </row>
    <row r="34" spans="2:9" ht="12.75">
      <c r="B34" s="1"/>
      <c r="C34" s="1"/>
      <c r="D34" s="1"/>
      <c r="E34" s="1"/>
      <c r="F34" s="1"/>
      <c r="G34" s="1"/>
      <c r="H34" s="1"/>
      <c r="I34" s="1"/>
    </row>
    <row r="35" spans="2:9" ht="12.75">
      <c r="B35" s="1"/>
      <c r="C35" s="1"/>
      <c r="D35" s="1"/>
      <c r="E35" s="1"/>
      <c r="F35" s="1"/>
      <c r="G35" s="1"/>
      <c r="H35" s="1"/>
      <c r="I35" s="1"/>
    </row>
    <row r="36" spans="2:9" ht="12.75">
      <c r="B36" s="1">
        <v>5</v>
      </c>
      <c r="C36" s="1" t="s">
        <v>19</v>
      </c>
      <c r="D36" s="1"/>
      <c r="E36" s="1"/>
      <c r="F36" s="1"/>
      <c r="G36" s="1">
        <v>48</v>
      </c>
      <c r="H36" s="1"/>
      <c r="I36" s="1"/>
    </row>
    <row r="37" spans="2:9" ht="12.75">
      <c r="B37" s="1"/>
      <c r="C37" s="1"/>
      <c r="D37" s="1" t="s">
        <v>20</v>
      </c>
      <c r="E37" s="1"/>
      <c r="F37" s="1"/>
      <c r="G37" s="1"/>
      <c r="H37" s="1"/>
      <c r="I37" s="1"/>
    </row>
    <row r="38" spans="2:9" ht="12.75">
      <c r="B38" s="1"/>
      <c r="C38" s="1"/>
      <c r="D38" s="1"/>
      <c r="E38" s="1"/>
      <c r="F38" s="1"/>
      <c r="G38" s="1"/>
      <c r="H38" s="1"/>
      <c r="I38" s="1"/>
    </row>
    <row r="39" spans="2:9" ht="12.75">
      <c r="B39" s="1"/>
      <c r="C39" s="1"/>
      <c r="D39" s="1"/>
      <c r="E39" s="1"/>
      <c r="F39" s="1"/>
      <c r="G39" s="1"/>
      <c r="H39" s="1"/>
      <c r="I39" s="1"/>
    </row>
    <row r="40" spans="2:9" ht="12.75">
      <c r="B40" s="1">
        <v>6</v>
      </c>
      <c r="C40" s="1" t="s">
        <v>21</v>
      </c>
      <c r="D40" s="1"/>
      <c r="E40" s="1"/>
      <c r="F40" s="1"/>
      <c r="G40" s="25">
        <f>G36*G28</f>
        <v>149600</v>
      </c>
      <c r="H40" s="1"/>
      <c r="I40" s="1"/>
    </row>
    <row r="41" spans="2:9" ht="12.75">
      <c r="B41" s="1"/>
      <c r="C41" s="1" t="s">
        <v>46</v>
      </c>
      <c r="D41" s="1"/>
      <c r="E41" s="1"/>
      <c r="F41" s="1"/>
      <c r="G41" s="1">
        <f>G40*0.75</f>
        <v>112200</v>
      </c>
      <c r="H41" s="1"/>
      <c r="I41" s="1"/>
    </row>
    <row r="42" spans="2:9" ht="12.75">
      <c r="B42" s="1">
        <v>7</v>
      </c>
      <c r="C42" s="1" t="s">
        <v>26</v>
      </c>
      <c r="D42" s="1"/>
      <c r="E42" s="1"/>
      <c r="F42" s="1"/>
      <c r="G42" s="18">
        <f>G18*365</f>
        <v>91250</v>
      </c>
      <c r="H42" s="1"/>
      <c r="I42" s="1"/>
    </row>
    <row r="43" spans="2:9" ht="12.75">
      <c r="B43" s="1"/>
      <c r="C43" s="1"/>
      <c r="D43" s="2" t="s">
        <v>27</v>
      </c>
      <c r="E43" s="3"/>
      <c r="F43" s="3"/>
      <c r="G43" s="4">
        <f>G21*365</f>
        <v>54750</v>
      </c>
      <c r="H43" s="1"/>
      <c r="I43" s="1"/>
    </row>
    <row r="44" spans="2:9" ht="12.75">
      <c r="B44" s="1"/>
      <c r="C44" s="1"/>
      <c r="D44" s="1" t="s">
        <v>29</v>
      </c>
      <c r="E44" s="1"/>
      <c r="F44" s="1"/>
      <c r="G44" s="1">
        <f>G42-G40</f>
        <v>-58350</v>
      </c>
      <c r="H44" s="1"/>
      <c r="I44" s="1"/>
    </row>
    <row r="45" spans="2:9" ht="12.75">
      <c r="B45" s="1"/>
      <c r="C45" s="1"/>
      <c r="D45" s="5" t="s">
        <v>28</v>
      </c>
      <c r="E45" s="5"/>
      <c r="F45" s="1"/>
      <c r="G45" s="6">
        <f>G43-G40</f>
        <v>-94850</v>
      </c>
      <c r="H45" s="1"/>
      <c r="I45" s="1"/>
    </row>
    <row r="46" spans="2:9" ht="12.75">
      <c r="B46" s="1"/>
      <c r="C46" s="1"/>
      <c r="D46" s="1"/>
      <c r="E46" s="1"/>
      <c r="F46" s="1"/>
      <c r="G46" s="1"/>
      <c r="H46" s="1"/>
      <c r="I46" s="1"/>
    </row>
    <row r="47" spans="2:9" ht="12.75">
      <c r="B47" s="1"/>
      <c r="C47" s="1"/>
      <c r="D47" s="1"/>
      <c r="E47" s="1"/>
      <c r="F47" s="1"/>
      <c r="G47" s="1"/>
      <c r="H47" s="1"/>
      <c r="I47" s="1"/>
    </row>
    <row r="48" spans="2:9" ht="12.75">
      <c r="B48" s="1"/>
      <c r="C48" s="1"/>
      <c r="D48" s="1"/>
      <c r="E48" s="1"/>
      <c r="F48" s="1"/>
      <c r="G48" s="1"/>
      <c r="H48" s="1"/>
      <c r="I48" s="1"/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>
        <v>8</v>
      </c>
      <c r="C52" s="1" t="s">
        <v>30</v>
      </c>
      <c r="D52" s="1"/>
      <c r="E52" s="1" t="s">
        <v>43</v>
      </c>
      <c r="F52" s="1"/>
      <c r="G52" s="1" t="s">
        <v>45</v>
      </c>
      <c r="H52" s="1" t="s">
        <v>52</v>
      </c>
      <c r="I52" s="1" t="s">
        <v>51</v>
      </c>
    </row>
    <row r="53" spans="2:9" ht="12.75">
      <c r="B53" s="1"/>
      <c r="C53" s="1" t="s">
        <v>50</v>
      </c>
      <c r="D53" s="1" t="s">
        <v>48</v>
      </c>
      <c r="E53" s="1"/>
      <c r="F53" s="1"/>
      <c r="G53" s="10" t="s">
        <v>49</v>
      </c>
      <c r="H53" s="12">
        <f>3*5000</f>
        <v>15000</v>
      </c>
      <c r="I53" s="7">
        <v>4500</v>
      </c>
    </row>
    <row r="54" spans="2:9" ht="12.75">
      <c r="B54" s="1"/>
      <c r="C54" s="1" t="s">
        <v>56</v>
      </c>
      <c r="D54" s="7" t="s">
        <v>31</v>
      </c>
      <c r="E54" s="13">
        <v>5</v>
      </c>
      <c r="F54" s="1"/>
      <c r="G54" s="1">
        <f>E54*G28</f>
        <v>15583.333333333332</v>
      </c>
      <c r="H54" s="9">
        <f>SUM(H53-I53)+G54</f>
        <v>26083.333333333332</v>
      </c>
      <c r="I54" s="7">
        <v>4500</v>
      </c>
    </row>
    <row r="55" spans="2:9" ht="12.75">
      <c r="B55" s="1"/>
      <c r="C55" s="1"/>
      <c r="D55" s="7" t="s">
        <v>32</v>
      </c>
      <c r="E55" s="13">
        <v>4</v>
      </c>
      <c r="F55" s="1"/>
      <c r="G55" s="1">
        <f>E55*G28</f>
        <v>12466.666666666666</v>
      </c>
      <c r="H55" s="9">
        <f>SUM(H54+G55)-I53</f>
        <v>34050</v>
      </c>
      <c r="I55" s="7">
        <v>4500</v>
      </c>
    </row>
    <row r="56" spans="2:9" ht="12.75">
      <c r="B56" s="1"/>
      <c r="C56" s="1"/>
      <c r="D56" s="7" t="s">
        <v>33</v>
      </c>
      <c r="E56" s="13">
        <v>5</v>
      </c>
      <c r="F56" s="1"/>
      <c r="G56" s="1">
        <f>E56*G28</f>
        <v>15583.333333333332</v>
      </c>
      <c r="H56" s="9">
        <f>(SUM(H55+G56)-I56)</f>
        <v>45133.33333333333</v>
      </c>
      <c r="I56" s="7">
        <v>4500</v>
      </c>
    </row>
    <row r="57" spans="2:9" ht="12.75">
      <c r="B57" s="1"/>
      <c r="C57" s="1"/>
      <c r="D57" s="7" t="s">
        <v>34</v>
      </c>
      <c r="E57" s="13">
        <v>5</v>
      </c>
      <c r="F57" s="1"/>
      <c r="G57" s="1">
        <f>E57*G28</f>
        <v>15583.333333333332</v>
      </c>
      <c r="H57" s="9">
        <f>SUM(H56+G57)-I57</f>
        <v>56216.66666666666</v>
      </c>
      <c r="I57" s="7">
        <v>4500</v>
      </c>
    </row>
    <row r="58" spans="2:9" ht="12.75">
      <c r="B58" s="1"/>
      <c r="C58" s="1"/>
      <c r="D58" s="7" t="s">
        <v>35</v>
      </c>
      <c r="E58" s="13">
        <v>4</v>
      </c>
      <c r="F58" s="1"/>
      <c r="G58" s="1">
        <f>E58*G28</f>
        <v>12466.666666666666</v>
      </c>
      <c r="H58" s="9">
        <f>SUM(H57+G58)-I58</f>
        <v>64183.33333333333</v>
      </c>
      <c r="I58" s="7">
        <v>4500</v>
      </c>
    </row>
    <row r="59" spans="2:9" ht="12.75">
      <c r="B59" s="1"/>
      <c r="C59" s="1"/>
      <c r="D59" s="7" t="s">
        <v>36</v>
      </c>
      <c r="E59" s="13">
        <v>2</v>
      </c>
      <c r="F59" s="1"/>
      <c r="G59" s="1">
        <f>E59*G28</f>
        <v>6233.333333333333</v>
      </c>
      <c r="H59" s="9">
        <f>SUM(H58+G59)-I59</f>
        <v>65916.66666666666</v>
      </c>
      <c r="I59" s="7">
        <v>4500</v>
      </c>
    </row>
    <row r="60" spans="2:9" ht="12.75">
      <c r="B60" s="1"/>
      <c r="C60" s="1"/>
      <c r="D60" s="7" t="s">
        <v>37</v>
      </c>
      <c r="E60" s="13">
        <v>3</v>
      </c>
      <c r="F60" s="1"/>
      <c r="G60" s="1">
        <f>E60*G28</f>
        <v>9350</v>
      </c>
      <c r="H60" s="9">
        <f>SUM(H59+G60)-I60</f>
        <v>70766.66666666666</v>
      </c>
      <c r="I60" s="7">
        <v>4500</v>
      </c>
    </row>
    <row r="61" spans="2:9" ht="12.75">
      <c r="B61" s="1"/>
      <c r="C61" s="1"/>
      <c r="D61" s="7" t="s">
        <v>38</v>
      </c>
      <c r="E61" s="13">
        <v>3</v>
      </c>
      <c r="F61" s="1"/>
      <c r="G61" s="1">
        <f>E61*G28</f>
        <v>9350</v>
      </c>
      <c r="H61" s="9">
        <f>SUM(H60+G61)-4500</f>
        <v>75616.66666666666</v>
      </c>
      <c r="I61" s="7">
        <v>4500</v>
      </c>
    </row>
    <row r="62" spans="2:9" ht="12.75">
      <c r="B62" s="1"/>
      <c r="C62" s="1"/>
      <c r="D62" s="7" t="s">
        <v>39</v>
      </c>
      <c r="E62" s="13">
        <v>4</v>
      </c>
      <c r="F62" s="1"/>
      <c r="G62" s="1">
        <f>E62*G28</f>
        <v>12466.666666666666</v>
      </c>
      <c r="H62" s="9">
        <f>SUM(H61+G62)-I62</f>
        <v>83583.33333333333</v>
      </c>
      <c r="I62" s="7">
        <v>4500</v>
      </c>
    </row>
    <row r="63" spans="2:9" ht="12.75">
      <c r="B63" s="1"/>
      <c r="C63" s="1"/>
      <c r="D63" s="7" t="s">
        <v>40</v>
      </c>
      <c r="E63" s="13">
        <v>3</v>
      </c>
      <c r="F63" s="1"/>
      <c r="G63" s="1">
        <f>E63*G28</f>
        <v>9350</v>
      </c>
      <c r="H63" s="9">
        <f>SUM(H62+G63)-I63</f>
        <v>88433.33333333333</v>
      </c>
      <c r="I63" s="7">
        <v>4500</v>
      </c>
    </row>
    <row r="64" spans="2:9" ht="12.75">
      <c r="B64" s="1"/>
      <c r="C64" s="1"/>
      <c r="D64" s="7" t="s">
        <v>41</v>
      </c>
      <c r="E64" s="13">
        <v>4</v>
      </c>
      <c r="F64" s="1"/>
      <c r="G64" s="1">
        <f>E64*G28</f>
        <v>12466.666666666666</v>
      </c>
      <c r="H64" s="9">
        <f>SUM(H63+G64)-I64</f>
        <v>96400</v>
      </c>
      <c r="I64" s="7">
        <v>4500</v>
      </c>
    </row>
    <row r="65" spans="2:9" ht="13.5" thickBot="1">
      <c r="B65" s="1"/>
      <c r="C65" s="1"/>
      <c r="D65" s="7" t="s">
        <v>42</v>
      </c>
      <c r="E65" s="14">
        <v>6</v>
      </c>
      <c r="F65" s="1"/>
      <c r="G65" s="8">
        <f>E65*G28</f>
        <v>18700</v>
      </c>
      <c r="H65" s="11">
        <f>SUM(H64+G65)-I65</f>
        <v>110600</v>
      </c>
      <c r="I65" s="21">
        <v>4500</v>
      </c>
    </row>
    <row r="66" spans="2:9" ht="13.5" thickTop="1">
      <c r="B66" s="1"/>
      <c r="C66" s="1"/>
      <c r="D66" s="7" t="s">
        <v>44</v>
      </c>
      <c r="E66" s="7">
        <f>SUM(E54:E65)</f>
        <v>48</v>
      </c>
      <c r="F66" s="1"/>
      <c r="G66" s="1">
        <f>SUM(G54:G65)</f>
        <v>149600</v>
      </c>
      <c r="H66" s="1"/>
      <c r="I66" s="19">
        <f>SUM(I54:I65)</f>
        <v>54000</v>
      </c>
    </row>
    <row r="67" spans="2:8" ht="12.75">
      <c r="B67" s="1"/>
      <c r="C67" s="1"/>
      <c r="D67" s="1"/>
      <c r="E67" s="1"/>
      <c r="F67" s="1" t="s">
        <v>47</v>
      </c>
      <c r="G67" s="1">
        <f>G66*0.75</f>
        <v>112200</v>
      </c>
      <c r="H67" s="1"/>
    </row>
    <row r="68" spans="2:9" ht="12.75">
      <c r="B68" s="1"/>
      <c r="C68" s="1"/>
      <c r="D68" s="1"/>
      <c r="E68" s="1"/>
      <c r="F68" s="1"/>
      <c r="G68" s="1"/>
      <c r="H68" s="1"/>
      <c r="I68" s="1"/>
    </row>
    <row r="69" spans="2:8" ht="12.75">
      <c r="B69" s="1">
        <v>9</v>
      </c>
      <c r="C69" s="1" t="s">
        <v>59</v>
      </c>
      <c r="D69" s="1"/>
      <c r="E69" s="1"/>
      <c r="F69" s="1"/>
      <c r="G69" s="1"/>
      <c r="H69" s="1"/>
    </row>
    <row r="70" spans="2:8" ht="12.75">
      <c r="B70" s="1"/>
      <c r="C70" s="1" t="s">
        <v>55</v>
      </c>
      <c r="D70" s="1"/>
      <c r="E70" s="1"/>
      <c r="F70" s="1"/>
      <c r="G70" s="1"/>
      <c r="H70" s="1"/>
    </row>
    <row r="71" spans="2:8" ht="12.75">
      <c r="B71" s="1"/>
      <c r="C71" s="1" t="s">
        <v>54</v>
      </c>
      <c r="D71" s="1"/>
      <c r="E71" s="1"/>
      <c r="F71" s="1"/>
      <c r="G71" s="1"/>
      <c r="H71" s="1"/>
    </row>
    <row r="72" spans="2:8" ht="12.75">
      <c r="B72" s="1">
        <v>10</v>
      </c>
      <c r="C72" s="1" t="s">
        <v>57</v>
      </c>
      <c r="D72" s="1"/>
      <c r="E72" s="1"/>
      <c r="F72" s="1"/>
      <c r="G72" s="1"/>
      <c r="H72" s="1"/>
    </row>
    <row r="73" spans="2:8" ht="12.75">
      <c r="B73" s="1"/>
      <c r="C73" s="1"/>
      <c r="D73" s="1"/>
      <c r="E73" s="1"/>
      <c r="F73" s="1"/>
      <c r="G73" s="1"/>
      <c r="H73" s="1"/>
    </row>
    <row r="74" spans="2:8" ht="12.75">
      <c r="B74" s="1"/>
      <c r="C74" s="1"/>
      <c r="D74" s="1"/>
      <c r="E74" s="1" t="s">
        <v>61</v>
      </c>
      <c r="F74" s="1"/>
      <c r="G74" s="1"/>
      <c r="H74" s="1"/>
    </row>
    <row r="75" spans="3:9" ht="12.75">
      <c r="C75" s="1" t="s">
        <v>30</v>
      </c>
      <c r="D75" s="1"/>
      <c r="E75" s="1" t="s">
        <v>43</v>
      </c>
      <c r="F75" s="1"/>
      <c r="G75" s="1" t="s">
        <v>45</v>
      </c>
      <c r="H75" s="1" t="s">
        <v>52</v>
      </c>
      <c r="I75" s="1" t="s">
        <v>51</v>
      </c>
    </row>
    <row r="76" spans="3:9" ht="12.75">
      <c r="C76" s="1" t="s">
        <v>50</v>
      </c>
      <c r="D76" s="1" t="s">
        <v>48</v>
      </c>
      <c r="E76" s="1"/>
      <c r="F76" s="1"/>
      <c r="G76" s="10" t="s">
        <v>49</v>
      </c>
      <c r="H76" s="12">
        <f>H65</f>
        <v>110600</v>
      </c>
      <c r="I76" s="7">
        <v>4500</v>
      </c>
    </row>
    <row r="77" spans="3:9" ht="12.75">
      <c r="C77" s="1" t="s">
        <v>58</v>
      </c>
      <c r="D77" s="7" t="s">
        <v>31</v>
      </c>
      <c r="E77" s="13">
        <v>5</v>
      </c>
      <c r="F77" s="1"/>
      <c r="G77" s="1">
        <f>E77*G28</f>
        <v>15583.333333333332</v>
      </c>
      <c r="H77" s="9">
        <f>SUM(H76-I76)+G77</f>
        <v>121683.33333333333</v>
      </c>
      <c r="I77" s="7">
        <v>4500</v>
      </c>
    </row>
    <row r="78" spans="3:9" ht="12.75">
      <c r="C78" s="1"/>
      <c r="D78" s="7" t="s">
        <v>32</v>
      </c>
      <c r="E78" s="13">
        <v>4</v>
      </c>
      <c r="F78" s="1"/>
      <c r="G78" s="1">
        <f>E78*G28</f>
        <v>12466.666666666666</v>
      </c>
      <c r="H78" s="9">
        <f>SUM(H77+G78)-I76</f>
        <v>129650</v>
      </c>
      <c r="I78" s="7">
        <v>4500</v>
      </c>
    </row>
    <row r="79" spans="3:9" ht="12.75">
      <c r="C79" s="1"/>
      <c r="D79" s="7" t="s">
        <v>33</v>
      </c>
      <c r="E79" s="13">
        <v>5</v>
      </c>
      <c r="F79" s="1"/>
      <c r="G79" s="1">
        <f>E79*G28</f>
        <v>15583.333333333332</v>
      </c>
      <c r="H79" s="9">
        <f>(SUM(H78+G79)-I79)</f>
        <v>140733.33333333334</v>
      </c>
      <c r="I79" s="7">
        <v>4500</v>
      </c>
    </row>
    <row r="80" spans="3:9" ht="12.75">
      <c r="C80" s="1"/>
      <c r="D80" s="7" t="s">
        <v>34</v>
      </c>
      <c r="E80" s="13">
        <v>5</v>
      </c>
      <c r="F80" s="1"/>
      <c r="G80" s="1">
        <f>E80*G28</f>
        <v>15583.333333333332</v>
      </c>
      <c r="H80" s="9">
        <f>SUM(H79+G80)-I80</f>
        <v>151816.6666666667</v>
      </c>
      <c r="I80" s="7">
        <v>4500</v>
      </c>
    </row>
    <row r="81" spans="3:9" ht="12.75">
      <c r="C81" s="1"/>
      <c r="D81" s="7" t="s">
        <v>35</v>
      </c>
      <c r="E81" s="13">
        <v>4</v>
      </c>
      <c r="F81" s="1"/>
      <c r="G81" s="1">
        <f>E81*G28</f>
        <v>12466.666666666666</v>
      </c>
      <c r="H81" s="9">
        <f>SUM(H80+G81)-I81</f>
        <v>159783.33333333334</v>
      </c>
      <c r="I81" s="7">
        <v>4500</v>
      </c>
    </row>
    <row r="82" spans="3:9" ht="12.75">
      <c r="C82" s="1"/>
      <c r="D82" s="7" t="s">
        <v>36</v>
      </c>
      <c r="E82" s="13">
        <v>2</v>
      </c>
      <c r="F82" s="1"/>
      <c r="G82" s="1">
        <f>E82*G28</f>
        <v>6233.333333333333</v>
      </c>
      <c r="H82" s="9">
        <f>SUM(H81+G82)-I82</f>
        <v>161516.6666666667</v>
      </c>
      <c r="I82" s="7">
        <v>4500</v>
      </c>
    </row>
    <row r="83" spans="3:9" ht="12.75">
      <c r="C83" s="1"/>
      <c r="D83" s="7" t="s">
        <v>37</v>
      </c>
      <c r="E83" s="13">
        <v>3</v>
      </c>
      <c r="F83" s="1"/>
      <c r="G83" s="1">
        <f>E83*G28</f>
        <v>9350</v>
      </c>
      <c r="H83" s="9">
        <f>SUM(H82+G83)-I83</f>
        <v>166366.6666666667</v>
      </c>
      <c r="I83" s="7">
        <v>4500</v>
      </c>
    </row>
    <row r="84" spans="3:9" ht="12.75">
      <c r="C84" s="1"/>
      <c r="D84" s="7" t="s">
        <v>38</v>
      </c>
      <c r="E84" s="13">
        <v>3</v>
      </c>
      <c r="F84" s="1"/>
      <c r="G84" s="1">
        <f>E84*G28</f>
        <v>9350</v>
      </c>
      <c r="H84" s="9">
        <f>SUM(H83+G84)-4500</f>
        <v>171216.6666666667</v>
      </c>
      <c r="I84" s="7">
        <v>4500</v>
      </c>
    </row>
    <row r="85" spans="3:9" ht="12.75">
      <c r="C85" s="1"/>
      <c r="D85" s="7" t="s">
        <v>39</v>
      </c>
      <c r="E85" s="13">
        <v>4</v>
      </c>
      <c r="F85" s="1"/>
      <c r="G85" s="1">
        <f>E85*G28</f>
        <v>12466.666666666666</v>
      </c>
      <c r="H85" s="9">
        <f>SUM(H84+G85)-I85</f>
        <v>179183.33333333334</v>
      </c>
      <c r="I85" s="7">
        <v>4500</v>
      </c>
    </row>
    <row r="86" spans="3:9" ht="12.75">
      <c r="C86" s="1"/>
      <c r="D86" s="7" t="s">
        <v>40</v>
      </c>
      <c r="E86" s="13">
        <v>3</v>
      </c>
      <c r="F86" s="1"/>
      <c r="G86" s="1">
        <f>E86*G28</f>
        <v>9350</v>
      </c>
      <c r="H86" s="9">
        <f>SUM(H85+G86)-I86</f>
        <v>184033.33333333334</v>
      </c>
      <c r="I86" s="7">
        <v>4500</v>
      </c>
    </row>
    <row r="87" spans="3:9" ht="12.75">
      <c r="C87" s="1"/>
      <c r="D87" s="7" t="s">
        <v>41</v>
      </c>
      <c r="E87" s="13">
        <v>4</v>
      </c>
      <c r="F87" s="1"/>
      <c r="G87" s="1">
        <f>E87*G28</f>
        <v>12466.666666666666</v>
      </c>
      <c r="H87" s="9">
        <f>SUM(H86+G87)-I87</f>
        <v>192000</v>
      </c>
      <c r="I87" s="7">
        <v>4500</v>
      </c>
    </row>
    <row r="88" spans="3:9" ht="13.5" thickBot="1">
      <c r="C88" s="1"/>
      <c r="D88" s="7" t="s">
        <v>42</v>
      </c>
      <c r="E88" s="14">
        <v>6</v>
      </c>
      <c r="F88" s="1"/>
      <c r="G88" s="1">
        <f>E88*G28</f>
        <v>18700</v>
      </c>
      <c r="H88" s="11">
        <f>SUM(H87+G88)-I88</f>
        <v>206200</v>
      </c>
      <c r="I88" s="21">
        <v>4500</v>
      </c>
    </row>
    <row r="89" spans="3:9" ht="13.5" thickTop="1">
      <c r="C89" s="1"/>
      <c r="D89" s="7" t="s">
        <v>44</v>
      </c>
      <c r="E89" s="7">
        <f>SUM(E77:E88)</f>
        <v>48</v>
      </c>
      <c r="F89" s="1"/>
      <c r="G89" s="1">
        <f>SUM(G77:G88)</f>
        <v>149600</v>
      </c>
      <c r="H89" s="1"/>
      <c r="I89" s="19">
        <f>SUM(I77:I88)</f>
        <v>54000</v>
      </c>
    </row>
    <row r="90" spans="3:8" ht="12.75">
      <c r="C90" s="1"/>
      <c r="D90" s="1"/>
      <c r="E90" s="1"/>
      <c r="F90" s="1" t="s">
        <v>47</v>
      </c>
      <c r="G90" s="1">
        <f>G89*0.75</f>
        <v>112200</v>
      </c>
      <c r="H90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Second Nature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 Schellenberg</cp:lastModifiedBy>
  <cp:lastPrinted>2006-08-06T20:08:46Z</cp:lastPrinted>
  <dcterms:created xsi:type="dcterms:W3CDTF">2005-07-21T15:59:31Z</dcterms:created>
  <cp:category/>
  <cp:version/>
  <cp:contentType/>
  <cp:contentStatus/>
</cp:coreProperties>
</file>