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08" windowWidth="12120" windowHeight="6348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1" i="1"/>
  <c r="C30" l="1"/>
  <c r="C28"/>
  <c r="C5"/>
  <c r="C29" s="1"/>
  <c r="F31"/>
  <c r="E27"/>
  <c r="C6" l="1"/>
  <c r="C7" s="1"/>
  <c r="C8" s="1"/>
  <c r="C9" s="1"/>
  <c r="C10" s="1"/>
  <c r="B34" l="1"/>
  <c r="E28"/>
  <c r="E9"/>
  <c r="E10"/>
  <c r="E5" l="1"/>
  <c r="B32"/>
  <c r="D32"/>
  <c r="E29"/>
  <c r="E30"/>
  <c r="F30"/>
  <c r="E7"/>
  <c r="E8"/>
  <c r="E6"/>
  <c r="F11" l="1"/>
  <c r="D34"/>
  <c r="F33"/>
  <c r="E32"/>
</calcChain>
</file>

<file path=xl/sharedStrings.xml><?xml version="1.0" encoding="utf-8"?>
<sst xmlns="http://schemas.openxmlformats.org/spreadsheetml/2006/main" count="76" uniqueCount="63">
  <si>
    <t>COMPONENT</t>
  </si>
  <si>
    <t>HOURS</t>
  </si>
  <si>
    <t>MATERIAL</t>
  </si>
  <si>
    <t>rate/hr</t>
  </si>
  <si>
    <t>troubleshoot system, optimize components</t>
  </si>
  <si>
    <t>SUBTOTAL</t>
  </si>
  <si>
    <t>variable-speed fan</t>
  </si>
  <si>
    <t>TOTAL:</t>
  </si>
  <si>
    <t>GRAND TOTAL:</t>
  </si>
  <si>
    <t>miscellaneous expenses</t>
  </si>
  <si>
    <t>LABOR</t>
  </si>
  <si>
    <t>LAD TOTAL =</t>
  </si>
  <si>
    <t>hrs/wk =</t>
  </si>
  <si>
    <t>Roundy COST PROJECTION:</t>
  </si>
  <si>
    <t>draw detailed mold-assembly drawings</t>
  </si>
  <si>
    <t>Bacharach PCA-3 225 combustion analyser</t>
  </si>
  <si>
    <t xml:space="preserve">   Finish designing, drawing gasifier details, CNC cutout drawings</t>
  </si>
  <si>
    <t>producing a 110,000 Btu/hr gasifier, with gasification air preheat/producer-gas-cooling HX, ash-removal</t>
  </si>
  <si>
    <t>stainless stovepipe, including bypass + unions &amp; elbows</t>
  </si>
  <si>
    <t xml:space="preserve">   component details, vendor, model, etc., order components</t>
  </si>
  <si>
    <t>kaowool &amp; mineral insulation blanket, dampers, hardware</t>
  </si>
  <si>
    <t>water pump - Grundfoose max 6.3gpm, max 5.1ft head</t>
  </si>
  <si>
    <t>boxing, transporting to shipping terminal, shipping to Factor-E-Farm</t>
  </si>
  <si>
    <r>
      <rPr>
        <b/>
        <sz val="14"/>
        <color theme="1"/>
        <rFont val="Calibri"/>
        <family val="2"/>
        <scheme val="minor"/>
      </rPr>
      <t>EXPENSE</t>
    </r>
    <r>
      <rPr>
        <sz val="14"/>
        <color theme="1"/>
        <rFont val="Calibri"/>
        <family val="2"/>
        <scheme val="minor"/>
      </rPr>
      <t xml:space="preserve"> or</t>
    </r>
  </si>
  <si>
    <t xml:space="preserve">   Finish  fabrication instructions, Specs, BOM, further drawings for OSE</t>
  </si>
  <si>
    <t>video documentation of daily details of construction, edit, post</t>
  </si>
  <si>
    <t>assemble molds, rent mixer &amp; cast ceramic parts</t>
  </si>
  <si>
    <t>rental of metal shop, welding, forming, assistant, for 3 mo.</t>
  </si>
  <si>
    <t xml:space="preserve">   Oversee parts fabrication, assembly, get materials</t>
  </si>
  <si>
    <t>Firing of refractory parts in kiln</t>
  </si>
  <si>
    <t>TIMELINE = 3 months to shipping date</t>
  </si>
  <si>
    <r>
      <rPr>
        <b/>
        <sz val="12"/>
        <color theme="1"/>
        <rFont val="Calibri"/>
        <family val="2"/>
        <scheme val="minor"/>
      </rPr>
      <t>design work by LAD</t>
    </r>
    <r>
      <rPr>
        <sz val="12"/>
        <color theme="1"/>
        <rFont val="Calibri"/>
        <family val="2"/>
        <scheme val="minor"/>
      </rPr>
      <t xml:space="preserve">          at hourly wage of</t>
    </r>
  </si>
  <si>
    <t>thermocouples, gasketing, Neoceram window</t>
  </si>
  <si>
    <t>Start-up; Burn-in, procure &amp; test various fuels, log, analyse data</t>
  </si>
  <si>
    <t>plasma-cutting of most parts</t>
  </si>
  <si>
    <t>laser-cut bid</t>
  </si>
  <si>
    <t>plasma-cut#2</t>
  </si>
  <si>
    <t>Sparcast LC-32-AL = 175lb/ft3, in 55lb bags $0.87/lb = $47.85/bag + tax + pallet delivery to residential area = $135 + Ferry</t>
  </si>
  <si>
    <t>Castable low-water/low-cement refractory - 650lb@$0.87/lb + tax, shipping</t>
  </si>
  <si>
    <t>600 lb needed for castings = 10.9 bags = $526+</t>
  </si>
  <si>
    <t>Skagit River Steel bid is $4,265.30 more than Alaskan Copper</t>
  </si>
  <si>
    <t>material for molds, rental of mixer, vibrator</t>
  </si>
  <si>
    <t>other metal - stainless pipe, bolts, latches, hardware, water valves, pressure valve</t>
  </si>
  <si>
    <t>1" x 48" x 25' roll of Unifrax ceramic insulation (8lb density)</t>
  </si>
  <si>
    <t>1/4" gasket paper ~ 50" x 44" piece</t>
  </si>
  <si>
    <t>prices below from Western Industrial Ceramics 1-800-727-9424  talked with Chuck Noble</t>
  </si>
  <si>
    <t xml:space="preserve">for ceramic hearth seal, 1" fiber rope best, or use 2 layers of 3/4" braided = 127" long (11ft) @$1.56/ft </t>
  </si>
  <si>
    <t>need 1/2" or 5/8" braided rope for lid gasket 55" long</t>
  </si>
  <si>
    <t>need 1/2" or 5/8" braided rope for door gasket 25" long</t>
  </si>
  <si>
    <t>TOTAL =</t>
  </si>
  <si>
    <t>plus tax, shipping = $266</t>
  </si>
  <si>
    <t>stainless steel sheets</t>
  </si>
  <si>
    <t>CALCULATIONS - thicker metal from drawing specs:</t>
  </si>
  <si>
    <t xml:space="preserve">DENSITY OF MILD STEEL = </t>
  </si>
  <si>
    <t xml:space="preserve">KG/M3 = </t>
  </si>
  <si>
    <t xml:space="preserve"> lb/in3</t>
  </si>
  <si>
    <t xml:space="preserve">DENSITY OF STAINLESS STEEL = </t>
  </si>
  <si>
    <t>PART:</t>
  </si>
  <si>
    <t>Outer shell - 20ga mild steel</t>
  </si>
  <si>
    <t>lb</t>
  </si>
  <si>
    <t>hinges</t>
  </si>
  <si>
    <t>top plate - 1/8" stock</t>
  </si>
  <si>
    <t>lid alone - 1/8" stock</t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</si>
</sst>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44" fontId="0" fillId="0" borderId="0" xfId="2" applyFont="1"/>
    <xf numFmtId="164" fontId="0" fillId="0" borderId="0" xfId="1" applyNumberFormat="1" applyFont="1"/>
    <xf numFmtId="43" fontId="0" fillId="0" borderId="0" xfId="0" applyNumberFormat="1"/>
    <xf numFmtId="4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4" fontId="1" fillId="0" borderId="0" xfId="0" applyNumberFormat="1" applyFont="1"/>
    <xf numFmtId="0" fontId="1" fillId="0" borderId="0" xfId="0" applyFont="1" applyAlignment="1">
      <alignment horizontal="right"/>
    </xf>
    <xf numFmtId="44" fontId="1" fillId="0" borderId="0" xfId="2" applyFont="1"/>
    <xf numFmtId="1" fontId="1" fillId="0" borderId="0" xfId="2" applyNumberFormat="1" applyFont="1" applyAlignment="1">
      <alignment horizontal="center"/>
    </xf>
    <xf numFmtId="1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164" fontId="1" fillId="0" borderId="0" xfId="1" applyNumberFormat="1" applyFont="1"/>
    <xf numFmtId="43" fontId="1" fillId="0" borderId="0" xfId="0" applyNumberFormat="1" applyFont="1"/>
    <xf numFmtId="0" fontId="0" fillId="0" borderId="0" xfId="0" applyAlignment="1">
      <alignment wrapText="1"/>
    </xf>
    <xf numFmtId="165" fontId="0" fillId="0" borderId="0" xfId="2" applyNumberFormat="1" applyFont="1"/>
    <xf numFmtId="0" fontId="5" fillId="0" borderId="0" xfId="0" applyFont="1"/>
    <xf numFmtId="44" fontId="1" fillId="0" borderId="0" xfId="2" applyFont="1" applyAlignment="1">
      <alignment horizontal="right"/>
    </xf>
    <xf numFmtId="165" fontId="1" fillId="0" borderId="0" xfId="0" applyNumberFormat="1" applyFont="1"/>
    <xf numFmtId="44" fontId="0" fillId="0" borderId="0" xfId="0" applyNumberFormat="1"/>
    <xf numFmtId="6" fontId="0" fillId="0" borderId="0" xfId="0" applyNumberFormat="1"/>
    <xf numFmtId="8" fontId="0" fillId="0" borderId="0" xfId="0" applyNumberFormat="1"/>
    <xf numFmtId="6" fontId="0" fillId="0" borderId="0" xfId="2" applyNumberFormat="1" applyFont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0" xfId="2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zoomScale="115" zoomScaleNormal="115" workbookViewId="0">
      <pane ySplit="3" topLeftCell="A40" activePane="bottomLeft" state="frozen"/>
      <selection pane="bottomLeft" activeCell="B64" sqref="B64"/>
    </sheetView>
  </sheetViews>
  <sheetFormatPr defaultRowHeight="15.6"/>
  <cols>
    <col min="1" max="1" width="57" customWidth="1"/>
    <col min="2" max="2" width="9.19921875" customWidth="1"/>
    <col min="3" max="3" width="10.19921875" customWidth="1"/>
    <col min="4" max="4" width="11.19921875" customWidth="1"/>
    <col min="5" max="5" width="11.69921875" customWidth="1"/>
    <col min="6" max="6" width="12.69921875" customWidth="1"/>
    <col min="7" max="7" width="15.09765625" customWidth="1"/>
    <col min="8" max="8" width="11.09765625" bestFit="1" customWidth="1"/>
    <col min="9" max="9" width="11.09765625" customWidth="1"/>
  </cols>
  <sheetData>
    <row r="1" spans="1:8" ht="25.8">
      <c r="A1" s="14" t="s">
        <v>13</v>
      </c>
      <c r="B1" s="14"/>
      <c r="C1" s="14"/>
      <c r="D1" s="14"/>
      <c r="E1" s="14"/>
      <c r="F1" s="14"/>
      <c r="G1" s="14"/>
      <c r="H1" s="14"/>
    </row>
    <row r="2" spans="1:8" ht="18">
      <c r="A2" t="s">
        <v>30</v>
      </c>
      <c r="D2" s="19" t="s">
        <v>23</v>
      </c>
    </row>
    <row r="3" spans="1:8" ht="18">
      <c r="A3" s="2" t="s">
        <v>0</v>
      </c>
      <c r="B3" s="2" t="s">
        <v>1</v>
      </c>
      <c r="C3" s="2" t="s">
        <v>3</v>
      </c>
      <c r="D3" s="2" t="s">
        <v>2</v>
      </c>
      <c r="E3" s="2" t="s">
        <v>10</v>
      </c>
      <c r="F3" s="2" t="s">
        <v>5</v>
      </c>
    </row>
    <row r="4" spans="1:8">
      <c r="A4" s="3"/>
      <c r="B4" s="3" t="s">
        <v>31</v>
      </c>
      <c r="C4" s="4">
        <v>35</v>
      </c>
      <c r="D4" s="4"/>
    </row>
    <row r="5" spans="1:8">
      <c r="A5" t="s">
        <v>16</v>
      </c>
      <c r="B5">
        <v>15</v>
      </c>
      <c r="C5" s="4">
        <f>C4</f>
        <v>35</v>
      </c>
      <c r="D5" s="4"/>
      <c r="E5">
        <f>B5*C5</f>
        <v>525</v>
      </c>
    </row>
    <row r="6" spans="1:8">
      <c r="A6" t="s">
        <v>24</v>
      </c>
      <c r="B6">
        <v>25</v>
      </c>
      <c r="C6" s="4">
        <f t="shared" ref="C6:C10" si="0">C5</f>
        <v>35</v>
      </c>
      <c r="D6" s="4"/>
      <c r="E6">
        <f>B6*C6</f>
        <v>875</v>
      </c>
    </row>
    <row r="7" spans="1:8">
      <c r="A7" t="s">
        <v>19</v>
      </c>
      <c r="B7">
        <v>20</v>
      </c>
      <c r="C7" s="4">
        <f t="shared" si="0"/>
        <v>35</v>
      </c>
      <c r="D7" s="4"/>
      <c r="E7" s="4">
        <f t="shared" ref="E7:E10" si="1">B7*C7</f>
        <v>700</v>
      </c>
      <c r="F7" s="4"/>
    </row>
    <row r="8" spans="1:8">
      <c r="A8" t="s">
        <v>28</v>
      </c>
      <c r="B8">
        <v>100</v>
      </c>
      <c r="C8" s="4">
        <f t="shared" si="0"/>
        <v>35</v>
      </c>
      <c r="D8" s="4"/>
      <c r="E8" s="4">
        <f t="shared" si="1"/>
        <v>3500</v>
      </c>
      <c r="F8" s="4"/>
    </row>
    <row r="9" spans="1:8">
      <c r="A9" s="17" t="s">
        <v>14</v>
      </c>
      <c r="B9">
        <v>20</v>
      </c>
      <c r="C9" s="4">
        <f t="shared" si="0"/>
        <v>35</v>
      </c>
      <c r="D9" s="4"/>
      <c r="E9" s="4">
        <f t="shared" si="1"/>
        <v>700</v>
      </c>
      <c r="F9" s="4"/>
    </row>
    <row r="10" spans="1:8">
      <c r="A10" t="s">
        <v>25</v>
      </c>
      <c r="B10">
        <v>30</v>
      </c>
      <c r="C10" s="4">
        <f t="shared" si="0"/>
        <v>35</v>
      </c>
      <c r="D10" s="4"/>
      <c r="E10" s="4">
        <f t="shared" si="1"/>
        <v>1050</v>
      </c>
      <c r="F10" s="4"/>
    </row>
    <row r="11" spans="1:8">
      <c r="C11" s="4"/>
      <c r="D11" s="4"/>
      <c r="E11" s="4"/>
      <c r="F11" s="4">
        <f>SUM(E5:E11)</f>
        <v>7350</v>
      </c>
    </row>
    <row r="12" spans="1:8">
      <c r="C12" s="4"/>
      <c r="D12" s="4"/>
      <c r="E12" s="4"/>
      <c r="F12" s="4"/>
    </row>
    <row r="13" spans="1:8">
      <c r="C13" s="4"/>
      <c r="D13" s="4"/>
      <c r="E13" s="4"/>
      <c r="F13" s="4"/>
    </row>
    <row r="14" spans="1:8">
      <c r="A14" t="s">
        <v>51</v>
      </c>
      <c r="C14" s="4"/>
      <c r="D14" s="4">
        <v>3469.52</v>
      </c>
      <c r="E14" s="4"/>
      <c r="F14" s="4"/>
    </row>
    <row r="15" spans="1:8">
      <c r="A15" t="s">
        <v>18</v>
      </c>
      <c r="C15" s="4"/>
      <c r="D15" s="4">
        <v>227</v>
      </c>
      <c r="E15" s="4"/>
      <c r="F15" s="4"/>
    </row>
    <row r="16" spans="1:8">
      <c r="A16" t="s">
        <v>41</v>
      </c>
      <c r="C16" s="4"/>
      <c r="D16" s="18">
        <v>440</v>
      </c>
      <c r="E16" s="4"/>
      <c r="F16" s="4"/>
    </row>
    <row r="17" spans="1:9">
      <c r="A17" t="s">
        <v>38</v>
      </c>
      <c r="D17" s="18">
        <v>776</v>
      </c>
      <c r="E17" s="4"/>
      <c r="F17" s="4"/>
    </row>
    <row r="18" spans="1:9">
      <c r="A18" t="s">
        <v>42</v>
      </c>
      <c r="C18" s="4"/>
      <c r="D18" s="18">
        <v>380</v>
      </c>
      <c r="E18" s="4"/>
      <c r="F18" s="4"/>
    </row>
    <row r="19" spans="1:9">
      <c r="A19" t="s">
        <v>32</v>
      </c>
      <c r="C19" s="4"/>
      <c r="D19" s="18">
        <v>325</v>
      </c>
      <c r="E19" s="4"/>
      <c r="F19" s="4"/>
    </row>
    <row r="20" spans="1:9">
      <c r="A20" t="s">
        <v>20</v>
      </c>
      <c r="C20" s="4"/>
      <c r="D20" s="18">
        <v>385</v>
      </c>
      <c r="E20" s="4"/>
      <c r="F20" s="4"/>
    </row>
    <row r="21" spans="1:9">
      <c r="A21" t="s">
        <v>6</v>
      </c>
      <c r="C21" s="4"/>
      <c r="D21" s="18">
        <v>285</v>
      </c>
      <c r="E21" s="4"/>
      <c r="F21" s="4"/>
    </row>
    <row r="22" spans="1:9">
      <c r="A22" t="s">
        <v>15</v>
      </c>
      <c r="C22" s="4"/>
      <c r="D22" s="18">
        <v>1640</v>
      </c>
      <c r="E22" s="4"/>
      <c r="F22" s="4"/>
    </row>
    <row r="23" spans="1:9">
      <c r="A23" t="s">
        <v>21</v>
      </c>
      <c r="C23" s="4"/>
      <c r="D23" s="18">
        <v>420</v>
      </c>
      <c r="E23" s="4"/>
      <c r="F23" s="4"/>
    </row>
    <row r="24" spans="1:9">
      <c r="A24" t="s">
        <v>9</v>
      </c>
      <c r="C24" s="4"/>
      <c r="D24" s="18">
        <v>900</v>
      </c>
      <c r="E24" s="4"/>
      <c r="F24" s="4" t="s">
        <v>40</v>
      </c>
    </row>
    <row r="25" spans="1:9">
      <c r="A25" t="s">
        <v>34</v>
      </c>
      <c r="C25" s="4"/>
      <c r="D25" s="4">
        <v>800</v>
      </c>
      <c r="E25" s="4"/>
      <c r="F25" t="s">
        <v>35</v>
      </c>
      <c r="G25" s="4">
        <v>9534</v>
      </c>
    </row>
    <row r="26" spans="1:9">
      <c r="A26" t="s">
        <v>29</v>
      </c>
      <c r="C26" s="4"/>
      <c r="D26" s="18">
        <v>150</v>
      </c>
      <c r="F26" s="4" t="s">
        <v>36</v>
      </c>
      <c r="G26" s="4">
        <v>8905.9</v>
      </c>
    </row>
    <row r="27" spans="1:9">
      <c r="A27" t="s">
        <v>27</v>
      </c>
      <c r="B27">
        <v>55</v>
      </c>
      <c r="C27" s="4">
        <v>40</v>
      </c>
      <c r="D27" s="18">
        <v>850</v>
      </c>
      <c r="E27" s="4">
        <f>B27*C27+D27</f>
        <v>3050</v>
      </c>
      <c r="F27" s="4"/>
    </row>
    <row r="28" spans="1:9">
      <c r="A28" t="s">
        <v>26</v>
      </c>
      <c r="B28">
        <v>40</v>
      </c>
      <c r="C28" s="4">
        <f>C4</f>
        <v>35</v>
      </c>
      <c r="D28" s="18"/>
      <c r="E28" s="4">
        <f t="shared" ref="E28" si="2">B28*C28</f>
        <v>1400</v>
      </c>
      <c r="F28" s="4"/>
    </row>
    <row r="29" spans="1:9">
      <c r="A29" t="s">
        <v>33</v>
      </c>
      <c r="B29">
        <v>80</v>
      </c>
      <c r="C29" s="4">
        <f>C5</f>
        <v>35</v>
      </c>
      <c r="D29" s="18"/>
      <c r="E29" s="4">
        <f t="shared" ref="E29:E30" si="3">B29*C29</f>
        <v>2800</v>
      </c>
      <c r="F29" s="4"/>
    </row>
    <row r="30" spans="1:9">
      <c r="A30" t="s">
        <v>4</v>
      </c>
      <c r="B30">
        <v>50</v>
      </c>
      <c r="C30" s="4">
        <f>C4</f>
        <v>35</v>
      </c>
      <c r="D30" s="18"/>
      <c r="E30" s="4">
        <f t="shared" si="3"/>
        <v>1750</v>
      </c>
      <c r="F30" s="4">
        <f>SUM(E27:E30)</f>
        <v>9000</v>
      </c>
    </row>
    <row r="31" spans="1:9">
      <c r="A31" t="s">
        <v>22</v>
      </c>
      <c r="C31" s="4"/>
      <c r="D31" s="18">
        <v>1000</v>
      </c>
      <c r="E31" s="4"/>
      <c r="F31" s="4">
        <f>SUM(D13:D31)</f>
        <v>12047.52</v>
      </c>
      <c r="I31" s="4"/>
    </row>
    <row r="32" spans="1:9">
      <c r="A32" s="3" t="s">
        <v>7</v>
      </c>
      <c r="B32">
        <f>SUM(B4:B31)</f>
        <v>435</v>
      </c>
      <c r="C32" s="4"/>
      <c r="D32" s="18">
        <f>SUM(D4:D31)</f>
        <v>12047.52</v>
      </c>
      <c r="E32" s="4">
        <f>SUM(E4:E31)</f>
        <v>16350</v>
      </c>
      <c r="F32" s="4"/>
      <c r="I32" s="4"/>
    </row>
    <row r="33" spans="1:7">
      <c r="A33" s="10" t="s">
        <v>8</v>
      </c>
      <c r="B33" s="1"/>
      <c r="C33" s="20"/>
      <c r="D33" s="21"/>
      <c r="E33" s="11"/>
      <c r="F33" s="11">
        <f>SUM(F4:F32)</f>
        <v>28397.52</v>
      </c>
    </row>
    <row r="34" spans="1:7">
      <c r="A34" s="3" t="s">
        <v>11</v>
      </c>
      <c r="B34">
        <f>SUM(B5:B30)-B27</f>
        <v>380</v>
      </c>
      <c r="C34" s="3" t="s">
        <v>12</v>
      </c>
      <c r="D34" s="13">
        <f>B34/12</f>
        <v>31.666666666666668</v>
      </c>
      <c r="E34" s="4"/>
      <c r="F34" s="4"/>
    </row>
    <row r="35" spans="1:7">
      <c r="E35" s="4"/>
      <c r="F35" s="4"/>
    </row>
    <row r="36" spans="1:7">
      <c r="A36" s="8"/>
      <c r="E36" s="22"/>
    </row>
    <row r="37" spans="1:7">
      <c r="A37" s="26" t="s">
        <v>17</v>
      </c>
      <c r="B37" s="26"/>
      <c r="C37" s="26"/>
      <c r="D37" s="26"/>
      <c r="E37" s="26"/>
      <c r="F37" s="26"/>
    </row>
    <row r="38" spans="1:7">
      <c r="A38" s="26"/>
      <c r="B38" s="26"/>
      <c r="C38" s="26"/>
      <c r="D38" s="26"/>
      <c r="E38" s="26"/>
      <c r="F38" s="26"/>
    </row>
    <row r="40" spans="1:7" ht="18">
      <c r="A40" s="27"/>
      <c r="B40" s="27"/>
      <c r="C40" s="27"/>
      <c r="D40" s="27"/>
      <c r="E40" s="27"/>
      <c r="F40" s="27"/>
    </row>
    <row r="41" spans="1:7">
      <c r="A41" s="1" t="s">
        <v>45</v>
      </c>
    </row>
    <row r="42" spans="1:7" s="1" customFormat="1">
      <c r="B42" s="10"/>
      <c r="C42" s="15"/>
      <c r="F42" s="16"/>
    </row>
    <row r="43" spans="1:7">
      <c r="A43" s="8" t="s">
        <v>37</v>
      </c>
      <c r="B43" s="4"/>
      <c r="E43" s="9"/>
      <c r="F43" s="1"/>
      <c r="G43" s="6"/>
    </row>
    <row r="44" spans="1:7">
      <c r="A44" t="s">
        <v>39</v>
      </c>
      <c r="C44" s="10"/>
      <c r="D44" s="11"/>
      <c r="E44" s="10"/>
      <c r="F44" s="12"/>
      <c r="G44" s="9"/>
    </row>
    <row r="46" spans="1:7">
      <c r="A46" t="s">
        <v>43</v>
      </c>
      <c r="B46" s="23">
        <v>140</v>
      </c>
    </row>
    <row r="47" spans="1:7">
      <c r="A47" t="s">
        <v>44</v>
      </c>
      <c r="B47">
        <v>26.7</v>
      </c>
    </row>
    <row r="48" spans="1:7" ht="31.2">
      <c r="A48" s="17" t="s">
        <v>46</v>
      </c>
      <c r="B48" s="24">
        <v>17.16</v>
      </c>
    </row>
    <row r="49" spans="1:6">
      <c r="A49" t="s">
        <v>47</v>
      </c>
      <c r="B49">
        <v>12</v>
      </c>
    </row>
    <row r="50" spans="1:6">
      <c r="A50" t="s">
        <v>48</v>
      </c>
      <c r="B50" s="3">
        <v>6</v>
      </c>
      <c r="C50" s="5"/>
      <c r="F50" s="6"/>
    </row>
    <row r="51" spans="1:6">
      <c r="A51" s="3" t="s">
        <v>49</v>
      </c>
      <c r="B51" s="25">
        <f>SUM(B46:B50)</f>
        <v>201.85999999999999</v>
      </c>
      <c r="C51" t="s">
        <v>50</v>
      </c>
      <c r="D51" s="7"/>
      <c r="F51" s="6"/>
    </row>
    <row r="52" spans="1:6">
      <c r="A52" s="3"/>
      <c r="B52" s="25"/>
      <c r="D52" s="7"/>
      <c r="F52" s="6"/>
    </row>
    <row r="53" spans="1:6">
      <c r="A53" s="3" t="s">
        <v>53</v>
      </c>
      <c r="B53" s="28">
        <v>7850</v>
      </c>
      <c r="C53" t="s">
        <v>54</v>
      </c>
      <c r="D53">
        <v>0.28360000000000002</v>
      </c>
      <c r="E53" t="s">
        <v>55</v>
      </c>
      <c r="F53" s="6"/>
    </row>
    <row r="54" spans="1:6">
      <c r="A54" s="3" t="s">
        <v>56</v>
      </c>
      <c r="B54" s="28">
        <v>8000</v>
      </c>
      <c r="C54" t="s">
        <v>54</v>
      </c>
      <c r="D54">
        <v>0.28360000000000002</v>
      </c>
      <c r="E54" t="s">
        <v>55</v>
      </c>
      <c r="F54" s="6"/>
    </row>
    <row r="55" spans="1:6">
      <c r="A55" s="3" t="s">
        <v>53</v>
      </c>
      <c r="B55" s="28">
        <v>7850</v>
      </c>
      <c r="C55" t="s">
        <v>54</v>
      </c>
      <c r="D55">
        <v>0.28360000000000002</v>
      </c>
      <c r="E55" t="s">
        <v>55</v>
      </c>
      <c r="F55" s="6"/>
    </row>
    <row r="56" spans="1:6">
      <c r="A56" s="3" t="s">
        <v>53</v>
      </c>
      <c r="B56" s="28">
        <v>7850</v>
      </c>
      <c r="C56" t="s">
        <v>54</v>
      </c>
      <c r="D56">
        <v>0.28360000000000002</v>
      </c>
      <c r="E56" t="s">
        <v>55</v>
      </c>
      <c r="F56" s="6"/>
    </row>
    <row r="57" spans="1:6">
      <c r="A57" s="3" t="s">
        <v>53</v>
      </c>
      <c r="B57" s="28">
        <v>7850</v>
      </c>
      <c r="C57" t="s">
        <v>54</v>
      </c>
      <c r="D57">
        <v>0.28360000000000002</v>
      </c>
      <c r="E57" t="s">
        <v>55</v>
      </c>
      <c r="F57" s="6"/>
    </row>
    <row r="59" spans="1:6">
      <c r="A59" t="s">
        <v>52</v>
      </c>
    </row>
    <row r="60" spans="1:6">
      <c r="A60" s="1" t="s">
        <v>57</v>
      </c>
    </row>
    <row r="61" spans="1:6">
      <c r="A61" t="s">
        <v>58</v>
      </c>
      <c r="B61">
        <v>72.8</v>
      </c>
      <c r="C61" t="s">
        <v>59</v>
      </c>
    </row>
    <row r="62" spans="1:6">
      <c r="A62" t="s">
        <v>62</v>
      </c>
      <c r="B62">
        <v>29.7</v>
      </c>
      <c r="C62" t="s">
        <v>59</v>
      </c>
    </row>
    <row r="63" spans="1:6">
      <c r="A63" t="s">
        <v>60</v>
      </c>
      <c r="B63">
        <v>2</v>
      </c>
      <c r="C63" t="s">
        <v>59</v>
      </c>
    </row>
    <row r="64" spans="1:6">
      <c r="A64" t="s">
        <v>61</v>
      </c>
    </row>
  </sheetData>
  <mergeCells count="2">
    <mergeCell ref="A37:F38"/>
    <mergeCell ref="A40:F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Dobson</dc:creator>
  <cp:lastModifiedBy>Larry Dobson</cp:lastModifiedBy>
  <dcterms:created xsi:type="dcterms:W3CDTF">2011-05-12T17:18:09Z</dcterms:created>
  <dcterms:modified xsi:type="dcterms:W3CDTF">2012-05-21T20:48:04Z</dcterms:modified>
</cp:coreProperties>
</file>